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__VYKAZ_VYMER\"/>
    </mc:Choice>
  </mc:AlternateContent>
  <xr:revisionPtr revIDLastSave="0" documentId="13_ncr:1_{845D6047-0908-4941-9466-59E1E81A0B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ce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8" i="3" l="1"/>
  <c r="E51" i="3"/>
  <c r="E48" i="3" s="1"/>
  <c r="E18" i="3"/>
  <c r="E16" i="3" s="1"/>
  <c r="E34" i="3"/>
  <c r="E32" i="3" s="1"/>
  <c r="E24" i="3"/>
  <c r="E21" i="3" s="1"/>
  <c r="E20" i="3" l="1"/>
  <c r="E73" i="3" l="1"/>
  <c r="E27" i="3" l="1"/>
  <c r="E25" i="3" s="1"/>
  <c r="E29" i="3"/>
  <c r="E28" i="3"/>
  <c r="E39" i="3" s="1"/>
  <c r="E40" i="3" s="1"/>
  <c r="E36" i="3"/>
  <c r="E35" i="3" s="1"/>
  <c r="E31" i="3" l="1"/>
  <c r="E30" i="3" s="1"/>
  <c r="E19" i="3"/>
  <c r="E37" i="3" l="1"/>
  <c r="I16" i="3" l="1"/>
  <c r="K16" i="3" l="1"/>
  <c r="K15" i="3"/>
  <c r="K14" i="3" l="1"/>
</calcChain>
</file>

<file path=xl/sharedStrings.xml><?xml version="1.0" encoding="utf-8"?>
<sst xmlns="http://schemas.openxmlformats.org/spreadsheetml/2006/main" count="139" uniqueCount="114">
  <si>
    <t>Stavba:</t>
  </si>
  <si>
    <t>Objekt:</t>
  </si>
  <si>
    <t>Časť:</t>
  </si>
  <si>
    <t>Objednávateľ:</t>
  </si>
  <si>
    <t>Zhotoviteľ:</t>
  </si>
  <si>
    <t>Dátum:</t>
  </si>
  <si>
    <t>Popis</t>
  </si>
  <si>
    <t>Cena celkom</t>
  </si>
  <si>
    <t>Hmotnosť celkom</t>
  </si>
  <si>
    <t>Celkom</t>
  </si>
  <si>
    <t>JKSO:</t>
  </si>
  <si>
    <t>P.Č.</t>
  </si>
  <si>
    <t>Kód položky</t>
  </si>
  <si>
    <t>MJ</t>
  </si>
  <si>
    <t>Množstvo celkom</t>
  </si>
  <si>
    <t>Cena jednotková</t>
  </si>
  <si>
    <t>Hmotnosť</t>
  </si>
  <si>
    <t>Hmotnosť sute</t>
  </si>
  <si>
    <t>Hmotnosť sute celkom</t>
  </si>
  <si>
    <t>Typ položky</t>
  </si>
  <si>
    <t>Úroveň</t>
  </si>
  <si>
    <t>0</t>
  </si>
  <si>
    <t>2</t>
  </si>
  <si>
    <t>m</t>
  </si>
  <si>
    <t>m3</t>
  </si>
  <si>
    <t>t</t>
  </si>
  <si>
    <t>m2</t>
  </si>
  <si>
    <t>ZEMNÉ PRÁCE</t>
  </si>
  <si>
    <t>800-1</t>
  </si>
  <si>
    <t>132 20-1209</t>
  </si>
  <si>
    <t>Vodorovné premiestnenie zeminy z hornín triedy 1 až 4 na vzdialenosť do 3 000 m</t>
  </si>
  <si>
    <t>162 50-1105</t>
  </si>
  <si>
    <t>Príplatok k cene za každých ďaľších i začatých 1 000 m</t>
  </si>
  <si>
    <t>Uloženie prebytočnej zeminy na skládku objemu nad 100 do 1 000 m3</t>
  </si>
  <si>
    <t>POKLADNÉ KONŠTRUKCIE</t>
  </si>
  <si>
    <t>827-1</t>
  </si>
  <si>
    <t>451 57-3111</t>
  </si>
  <si>
    <t>Fyzické zábrany okolo výkopu</t>
  </si>
  <si>
    <t>v cene je už uvažovaná aj ich využiteľnosť pre ďaľšie použitie</t>
  </si>
  <si>
    <t>Príplatok za lepivosť ( 30% z pol.č.1)</t>
  </si>
  <si>
    <t>175 10-1101</t>
  </si>
  <si>
    <t>ks</t>
  </si>
  <si>
    <t>Lôžko pod potrubie a drobné objekty z piesku alebo štrkopiesku</t>
  </si>
  <si>
    <t>KONŠTRUKCIE NA RÚROVOM VEDENÍ</t>
  </si>
  <si>
    <t>28.75.11</t>
  </si>
  <si>
    <t>Oceľový plech cez rozkopávku hr. 30 mm 3x2 m</t>
  </si>
  <si>
    <t>odvoz na skládku do vzdialenosti 12km</t>
  </si>
  <si>
    <t>zábrany s rozšírením o 1,0m okolo výkopu na všetky strany</t>
  </si>
  <si>
    <t xml:space="preserve">okolo ryhy potrubia </t>
  </si>
  <si>
    <t>998 27-6101</t>
  </si>
  <si>
    <t>Presun hmôt</t>
  </si>
  <si>
    <t>Obsyp potrubia</t>
  </si>
  <si>
    <t>171 20 - 1202</t>
  </si>
  <si>
    <t>totožný rozsah s položkou č.5</t>
  </si>
  <si>
    <t>lôžko pod potrubie DN150, DN200 a DN250</t>
  </si>
  <si>
    <t>hĺbenie rýh pre potrubie DN300</t>
  </si>
  <si>
    <t>prebytočná zemina z pokládky potrubia DN300</t>
  </si>
  <si>
    <t>obsyp potrubia DN300</t>
  </si>
  <si>
    <t>lôžko pod potrubie DN300</t>
  </si>
  <si>
    <t>Zhotovenie šachiet kanalizačných z betonových dielcov výšky vstupu do 2,00 m</t>
  </si>
  <si>
    <t>s obložením dna betónom prostým C 25/30 na potrubie DN nad 200 do 300 mm</t>
  </si>
  <si>
    <t>šachty vetiev dažďovej kanalizácie</t>
  </si>
  <si>
    <t>899 10-4111</t>
  </si>
  <si>
    <t>Osadenie poklopov liatinových alebo oceľových vrátane rámu hmotnosti nad 150 kg/kus</t>
  </si>
  <si>
    <t>Liatinovo - betonový vstupný poklop šachtový BEGU priemeru 600 mm pre zaťaženie</t>
  </si>
  <si>
    <t>400 kN, dodávka  vrátane rámu</t>
  </si>
  <si>
    <t>171 20-9002</t>
  </si>
  <si>
    <t>Poplatok za skladovanie - zemina a kamenivo (17 05) ostatné</t>
  </si>
  <si>
    <t>Bytový dom Terchovská a dotknuté územie</t>
  </si>
  <si>
    <t>Bratislava hl.m.SR</t>
  </si>
  <si>
    <t>132 20-1201</t>
  </si>
  <si>
    <t>Hĺbenie rýh šírky nad 600 do 2000 mm v hornine triedy 3 objemu do 100 m3</t>
  </si>
  <si>
    <t>o objeme nad do 100 m3 ( prebytočná zemina )</t>
  </si>
  <si>
    <t>162 50-1102</t>
  </si>
  <si>
    <t>174 10-1001</t>
  </si>
  <si>
    <t>Zásyp sypaninou so zhutnením jám, šachiet, rýh, zárezov alebo okolo objektov do 100 m3</t>
  </si>
  <si>
    <t>rozdiel položiek č.1 a č.5</t>
  </si>
  <si>
    <t>Štrkopiesok frakcia 0-8 mm</t>
  </si>
  <si>
    <t>Štrkodrva frakcia 0-32 mm</t>
  </si>
  <si>
    <t>Overenie polohy podzemných vedení kopanými sondami</t>
  </si>
  <si>
    <t>Dočasné zaistenie podzemného potrubia DN do 200</t>
  </si>
  <si>
    <t>Dočasné zaistenie káblov a káblových tratí do 6 káblov</t>
  </si>
  <si>
    <t>Montáž kanalizačného potrubia z odstredivo liateho sklolaminátu DN 300 mm</t>
  </si>
  <si>
    <t>Rúry z odstredivo liateho laminátu DN 300, PN 1, SN 10000, spojka s tesnením</t>
  </si>
  <si>
    <t>592240004700</t>
  </si>
  <si>
    <t>Doska zákrytová TZK-Q.1 100-63/17 pre kanalizačnú šachtu DN 1000 TYP Q.1</t>
  </si>
  <si>
    <t>592240003500</t>
  </si>
  <si>
    <t>Dno výšky 600 mm priame TBZ-Q.1 100/60 V max 40 pre kanalizačnú šachtu DN 1000, rozmer 1000/600x400 mm</t>
  </si>
  <si>
    <t>286410003000</t>
  </si>
  <si>
    <t>894 41-1151</t>
  </si>
  <si>
    <t>592240004500</t>
  </si>
  <si>
    <t>Elastomerové tesnenie EMT DN 1000 pre spojenie šachtových dielov kanalizačnej šachty DN 1000</t>
  </si>
  <si>
    <t>Skúška tesnosti kanalizácie D 300 mm</t>
  </si>
  <si>
    <t>892371000</t>
  </si>
  <si>
    <t>OSTATNÉ KONŠTRUKCIE A PRÁCE BÚRANIE</t>
  </si>
  <si>
    <t>136119</t>
  </si>
  <si>
    <t>999 99</t>
  </si>
  <si>
    <t>93495</t>
  </si>
  <si>
    <t>Drevená lávka pre chodcov s obojstranným zábradlím</t>
  </si>
  <si>
    <t>SO 411 – Rozšírenie verejnej kanalizácie Terchovská</t>
  </si>
  <si>
    <t>26,5*1,1*(0,45+0,30)</t>
  </si>
  <si>
    <t>12*21,863</t>
  </si>
  <si>
    <t>1,6*21,683</t>
  </si>
  <si>
    <t>(26,5*1,1*(0,3+0,3))-(0,15*0,15*3,14*26,5)</t>
  </si>
  <si>
    <t>1,67*15,618</t>
  </si>
  <si>
    <t>26,5*1,1*0,77</t>
  </si>
  <si>
    <t>0,3*22,446</t>
  </si>
  <si>
    <t>22,446-21,863</t>
  </si>
  <si>
    <t>1,67*0,583</t>
  </si>
  <si>
    <t>26,5*1,1*0,1</t>
  </si>
  <si>
    <t>(26,5*2)+(1,5*2)</t>
  </si>
  <si>
    <t>VÝKAZ VÝMER</t>
  </si>
  <si>
    <t>583410004300</t>
  </si>
  <si>
    <t>583310002700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</si>
</sst>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#;\-####"/>
    <numFmt numFmtId="165" formatCode="#,##0.000;\-#,##0.000"/>
    <numFmt numFmtId="166" formatCode="#,##0.00000;\-#,##0.00000"/>
    <numFmt numFmtId="167" formatCode="#,##0.000"/>
    <numFmt numFmtId="168" formatCode="0.00000"/>
    <numFmt numFmtId="169" formatCode="#,##0.00000"/>
    <numFmt numFmtId="170" formatCode="0.000"/>
  </numFmts>
  <fonts count="19" x14ac:knownFonts="1">
    <font>
      <sz val="10"/>
      <name val="Arial"/>
      <charset val="110"/>
    </font>
    <font>
      <sz val="8"/>
      <name val="Arial"/>
      <family val="2"/>
      <charset val="238"/>
    </font>
    <font>
      <sz val="8"/>
      <name val="Arial CE"/>
      <charset val="110"/>
    </font>
    <font>
      <b/>
      <sz val="8"/>
      <name val="Arial"/>
      <family val="2"/>
      <charset val="238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sz val="8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8"/>
      <color rgb="FFFF0000"/>
      <name val="Arial"/>
      <family val="2"/>
      <charset val="238"/>
    </font>
    <font>
      <i/>
      <sz val="8"/>
      <color rgb="FF7030A0"/>
      <name val="Arial CE"/>
      <charset val="238"/>
    </font>
    <font>
      <i/>
      <sz val="8"/>
      <name val="Arial CE"/>
      <charset val="238"/>
    </font>
    <font>
      <sz val="8"/>
      <name val="MS Sans Serif"/>
      <charset val="1"/>
    </font>
    <font>
      <i/>
      <sz val="8"/>
      <color rgb="FF7030A0"/>
      <name val="Arial CE"/>
      <family val="2"/>
      <charset val="238"/>
    </font>
    <font>
      <i/>
      <sz val="8"/>
      <color rgb="FF7030A0"/>
      <name val="Arial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5" fillId="0" borderId="0" applyAlignment="0">
      <alignment vertical="top" wrapText="1"/>
      <protection locked="0"/>
    </xf>
  </cellStyleXfs>
  <cellXfs count="125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4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164" fontId="2" fillId="3" borderId="6" xfId="0" applyNumberFormat="1" applyFont="1" applyFill="1" applyBorder="1" applyAlignment="1" applyProtection="1">
      <alignment horizontal="center" vertical="center"/>
    </xf>
    <xf numFmtId="164" fontId="2" fillId="3" borderId="1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/>
    </xf>
    <xf numFmtId="164" fontId="1" fillId="3" borderId="1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6" fillId="0" borderId="1" xfId="0" applyFont="1" applyBorder="1" applyAlignment="1" applyProtection="1">
      <alignment horizontal="left" vertical="center"/>
    </xf>
    <xf numFmtId="165" fontId="6" fillId="0" borderId="1" xfId="0" applyNumberFormat="1" applyFont="1" applyBorder="1" applyAlignment="1" applyProtection="1">
      <alignment horizontal="right" vertical="center"/>
    </xf>
    <xf numFmtId="165" fontId="1" fillId="0" borderId="0" xfId="0" applyNumberFormat="1" applyFont="1" applyAlignment="1" applyProtection="1">
      <alignment horizontal="right" vertical="center"/>
    </xf>
    <xf numFmtId="166" fontId="1" fillId="0" borderId="0" xfId="0" applyNumberFormat="1" applyFont="1" applyAlignment="1" applyProtection="1">
      <alignment horizontal="right" vertical="center"/>
    </xf>
    <xf numFmtId="37" fontId="1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/>
    </xf>
    <xf numFmtId="165" fontId="7" fillId="0" borderId="0" xfId="0" applyNumberFormat="1" applyFont="1" applyAlignment="1" applyProtection="1">
      <alignment horizontal="right" vertical="center"/>
    </xf>
    <xf numFmtId="166" fontId="7" fillId="0" borderId="0" xfId="0" applyNumberFormat="1" applyFont="1" applyAlignment="1" applyProtection="1">
      <alignment horizontal="right" vertical="center"/>
    </xf>
    <xf numFmtId="37" fontId="7" fillId="0" borderId="0" xfId="0" applyNumberFormat="1" applyFont="1" applyAlignment="1" applyProtection="1">
      <alignment horizontal="right" vertical="center"/>
    </xf>
    <xf numFmtId="0" fontId="8" fillId="4" borderId="13" xfId="0" applyFont="1" applyFill="1" applyBorder="1" applyAlignment="1" applyProtection="1"/>
    <xf numFmtId="2" fontId="9" fillId="4" borderId="13" xfId="0" applyNumberFormat="1" applyFont="1" applyFill="1" applyBorder="1" applyAlignment="1" applyProtection="1"/>
    <xf numFmtId="168" fontId="9" fillId="4" borderId="12" xfId="0" applyNumberFormat="1" applyFont="1" applyFill="1" applyBorder="1" applyAlignment="1" applyProtection="1"/>
    <xf numFmtId="2" fontId="9" fillId="4" borderId="12" xfId="0" applyNumberFormat="1" applyFont="1" applyFill="1" applyBorder="1" applyAlignment="1" applyProtection="1"/>
    <xf numFmtId="169" fontId="9" fillId="4" borderId="12" xfId="0" applyNumberFormat="1" applyFont="1" applyFill="1" applyBorder="1" applyAlignment="1">
      <alignment horizontal="right" vertical="center"/>
      <protection locked="0"/>
    </xf>
    <xf numFmtId="167" fontId="9" fillId="4" borderId="12" xfId="0" applyNumberFormat="1" applyFont="1" applyFill="1" applyBorder="1" applyAlignment="1">
      <alignment horizontal="right" vertical="center"/>
      <protection locked="0"/>
    </xf>
    <xf numFmtId="168" fontId="9" fillId="4" borderId="13" xfId="0" applyNumberFormat="1" applyFont="1" applyFill="1" applyBorder="1" applyAlignment="1" applyProtection="1"/>
    <xf numFmtId="0" fontId="10" fillId="4" borderId="12" xfId="0" applyFont="1" applyFill="1" applyBorder="1" applyAlignment="1" applyProtection="1"/>
    <xf numFmtId="0" fontId="10" fillId="4" borderId="13" xfId="0" applyFont="1" applyFill="1" applyBorder="1" applyAlignment="1" applyProtection="1"/>
    <xf numFmtId="167" fontId="10" fillId="4" borderId="13" xfId="0" applyNumberFormat="1" applyFont="1" applyFill="1" applyBorder="1" applyAlignment="1" applyProtection="1"/>
    <xf numFmtId="4" fontId="10" fillId="4" borderId="13" xfId="0" applyNumberFormat="1" applyFont="1" applyFill="1" applyBorder="1" applyAlignment="1" applyProtection="1"/>
    <xf numFmtId="0" fontId="11" fillId="4" borderId="12" xfId="0" applyFont="1" applyFill="1" applyBorder="1" applyAlignment="1" applyProtection="1"/>
    <xf numFmtId="167" fontId="11" fillId="4" borderId="12" xfId="0" applyNumberFormat="1" applyFont="1" applyFill="1" applyBorder="1" applyAlignment="1" applyProtection="1"/>
    <xf numFmtId="4" fontId="11" fillId="4" borderId="12" xfId="0" applyNumberFormat="1" applyFont="1" applyFill="1" applyBorder="1" applyAlignment="1" applyProtection="1"/>
    <xf numFmtId="0" fontId="11" fillId="4" borderId="13" xfId="0" applyFont="1" applyFill="1" applyBorder="1" applyAlignment="1" applyProtection="1">
      <alignment horizontal="right"/>
    </xf>
    <xf numFmtId="0" fontId="11" fillId="4" borderId="13" xfId="0" applyFont="1" applyFill="1" applyBorder="1" applyAlignment="1" applyProtection="1"/>
    <xf numFmtId="0" fontId="11" fillId="4" borderId="13" xfId="0" applyFont="1" applyFill="1" applyBorder="1" applyAlignment="1" applyProtection="1">
      <alignment horizontal="center"/>
    </xf>
    <xf numFmtId="167" fontId="11" fillId="4" borderId="13" xfId="0" applyNumberFormat="1" applyFont="1" applyFill="1" applyBorder="1" applyAlignment="1" applyProtection="1"/>
    <xf numFmtId="4" fontId="11" fillId="4" borderId="13" xfId="0" applyNumberFormat="1" applyFont="1" applyFill="1" applyBorder="1" applyAlignment="1" applyProtection="1"/>
    <xf numFmtId="170" fontId="11" fillId="4" borderId="13" xfId="0" applyNumberFormat="1" applyFont="1" applyFill="1" applyBorder="1" applyAlignment="1" applyProtection="1"/>
    <xf numFmtId="0" fontId="10" fillId="4" borderId="13" xfId="0" applyFont="1" applyFill="1" applyBorder="1" applyAlignment="1" applyProtection="1">
      <alignment horizontal="right"/>
    </xf>
    <xf numFmtId="0" fontId="10" fillId="4" borderId="13" xfId="0" applyFont="1" applyFill="1" applyBorder="1" applyAlignment="1" applyProtection="1">
      <alignment horizontal="center"/>
    </xf>
    <xf numFmtId="0" fontId="13" fillId="4" borderId="12" xfId="0" applyFont="1" applyFill="1" applyBorder="1" applyAlignment="1">
      <alignment horizontal="left" vertical="center" wrapText="1"/>
      <protection locked="0"/>
    </xf>
    <xf numFmtId="0" fontId="14" fillId="4" borderId="12" xfId="0" applyFont="1" applyFill="1" applyBorder="1" applyAlignment="1">
      <alignment horizontal="center" vertical="center" wrapText="1"/>
      <protection locked="0"/>
    </xf>
    <xf numFmtId="167" fontId="14" fillId="4" borderId="12" xfId="0" applyNumberFormat="1" applyFont="1" applyFill="1" applyBorder="1" applyAlignment="1" applyProtection="1"/>
    <xf numFmtId="167" fontId="13" fillId="4" borderId="12" xfId="0" applyNumberFormat="1" applyFont="1" applyFill="1" applyBorder="1" applyAlignment="1" applyProtection="1"/>
    <xf numFmtId="0" fontId="13" fillId="4" borderId="13" xfId="0" applyFont="1" applyFill="1" applyBorder="1" applyAlignment="1" applyProtection="1"/>
    <xf numFmtId="167" fontId="13" fillId="4" borderId="13" xfId="0" applyNumberFormat="1" applyFont="1" applyFill="1" applyBorder="1" applyAlignment="1" applyProtection="1"/>
    <xf numFmtId="0" fontId="11" fillId="4" borderId="14" xfId="0" applyFont="1" applyFill="1" applyBorder="1" applyAlignment="1" applyProtection="1"/>
    <xf numFmtId="0" fontId="11" fillId="4" borderId="14" xfId="0" applyFont="1" applyFill="1" applyBorder="1" applyAlignment="1" applyProtection="1">
      <alignment horizontal="right"/>
    </xf>
    <xf numFmtId="0" fontId="11" fillId="4" borderId="14" xfId="0" applyFont="1" applyFill="1" applyBorder="1" applyAlignment="1" applyProtection="1">
      <alignment horizontal="center"/>
    </xf>
    <xf numFmtId="167" fontId="11" fillId="4" borderId="14" xfId="0" applyNumberFormat="1" applyFont="1" applyFill="1" applyBorder="1" applyAlignment="1" applyProtection="1"/>
    <xf numFmtId="4" fontId="11" fillId="4" borderId="14" xfId="0" applyNumberFormat="1" applyFont="1" applyFill="1" applyBorder="1" applyAlignment="1" applyProtection="1"/>
    <xf numFmtId="0" fontId="1" fillId="0" borderId="14" xfId="0" applyFont="1" applyBorder="1" applyAlignment="1" applyProtection="1">
      <alignment horizontal="left" vertical="top"/>
    </xf>
    <xf numFmtId="0" fontId="12" fillId="0" borderId="14" xfId="0" applyFont="1" applyBorder="1" applyAlignment="1" applyProtection="1">
      <alignment horizontal="left" vertical="top"/>
    </xf>
    <xf numFmtId="4" fontId="12" fillId="0" borderId="14" xfId="0" applyNumberFormat="1" applyFont="1" applyBorder="1" applyAlignment="1" applyProtection="1">
      <alignment horizontal="right" vertical="top"/>
    </xf>
    <xf numFmtId="2" fontId="10" fillId="4" borderId="13" xfId="0" applyNumberFormat="1" applyFont="1" applyFill="1" applyBorder="1" applyAlignment="1" applyProtection="1"/>
    <xf numFmtId="167" fontId="11" fillId="4" borderId="16" xfId="0" applyNumberFormat="1" applyFont="1" applyFill="1" applyBorder="1" applyAlignment="1" applyProtection="1"/>
    <xf numFmtId="4" fontId="11" fillId="4" borderId="16" xfId="0" applyNumberFormat="1" applyFont="1" applyFill="1" applyBorder="1" applyAlignment="1" applyProtection="1"/>
    <xf numFmtId="0" fontId="13" fillId="4" borderId="13" xfId="0" applyFont="1" applyFill="1" applyBorder="1" applyAlignment="1" applyProtection="1">
      <alignment horizontal="center"/>
    </xf>
    <xf numFmtId="167" fontId="11" fillId="4" borderId="15" xfId="0" applyNumberFormat="1" applyFont="1" applyFill="1" applyBorder="1" applyAlignment="1" applyProtection="1"/>
    <xf numFmtId="4" fontId="11" fillId="4" borderId="15" xfId="0" applyNumberFormat="1" applyFont="1" applyFill="1" applyBorder="1" applyAlignment="1" applyProtection="1"/>
    <xf numFmtId="0" fontId="11" fillId="4" borderId="15" xfId="0" applyFont="1" applyFill="1" applyBorder="1" applyAlignment="1" applyProtection="1"/>
    <xf numFmtId="0" fontId="11" fillId="4" borderId="15" xfId="0" applyFont="1" applyFill="1" applyBorder="1" applyAlignment="1" applyProtection="1">
      <alignment horizontal="right"/>
    </xf>
    <xf numFmtId="0" fontId="11" fillId="4" borderId="15" xfId="0" applyFont="1" applyFill="1" applyBorder="1" applyAlignment="1" applyProtection="1">
      <alignment horizontal="center"/>
    </xf>
    <xf numFmtId="0" fontId="11" fillId="4" borderId="16" xfId="0" applyFont="1" applyFill="1" applyBorder="1" applyAlignment="1" applyProtection="1"/>
    <xf numFmtId="0" fontId="11" fillId="4" borderId="16" xfId="0" applyFont="1" applyFill="1" applyBorder="1" applyAlignment="1" applyProtection="1">
      <alignment horizontal="right"/>
    </xf>
    <xf numFmtId="0" fontId="11" fillId="4" borderId="16" xfId="0" applyFont="1" applyFill="1" applyBorder="1" applyAlignment="1" applyProtection="1">
      <alignment horizontal="center"/>
    </xf>
    <xf numFmtId="170" fontId="11" fillId="4" borderId="14" xfId="0" applyNumberFormat="1" applyFont="1" applyFill="1" applyBorder="1" applyAlignment="1" applyProtection="1"/>
    <xf numFmtId="0" fontId="0" fillId="0" borderId="12" xfId="0" applyBorder="1" applyAlignment="1" applyProtection="1">
      <alignment horizontal="left" vertical="top"/>
    </xf>
    <xf numFmtId="0" fontId="1" fillId="0" borderId="15" xfId="0" applyFont="1" applyBorder="1" applyAlignment="1" applyProtection="1">
      <alignment horizontal="right" vertical="top"/>
    </xf>
    <xf numFmtId="0" fontId="1" fillId="0" borderId="16" xfId="0" applyFont="1" applyBorder="1" applyAlignment="1" applyProtection="1">
      <alignment horizontal="right" vertical="top"/>
    </xf>
    <xf numFmtId="0" fontId="1" fillId="0" borderId="12" xfId="0" applyFont="1" applyBorder="1" applyAlignment="1" applyProtection="1">
      <alignment horizontal="right" vertical="top"/>
    </xf>
    <xf numFmtId="2" fontId="13" fillId="4" borderId="13" xfId="0" applyNumberFormat="1" applyFont="1" applyFill="1" applyBorder="1" applyAlignment="1" applyProtection="1"/>
    <xf numFmtId="0" fontId="16" fillId="4" borderId="13" xfId="0" applyFont="1" applyFill="1" applyBorder="1" applyAlignment="1" applyProtection="1">
      <alignment horizontal="center"/>
    </xf>
    <xf numFmtId="167" fontId="16" fillId="4" borderId="13" xfId="0" applyNumberFormat="1" applyFont="1" applyFill="1" applyBorder="1" applyAlignment="1" applyProtection="1"/>
    <xf numFmtId="0" fontId="17" fillId="0" borderId="15" xfId="0" applyFont="1" applyBorder="1" applyAlignment="1" applyProtection="1">
      <alignment horizontal="right" vertical="top"/>
    </xf>
    <xf numFmtId="0" fontId="17" fillId="0" borderId="12" xfId="0" applyFont="1" applyBorder="1" applyAlignment="1" applyProtection="1">
      <alignment horizontal="right" vertical="top"/>
    </xf>
    <xf numFmtId="0" fontId="16" fillId="4" borderId="13" xfId="0" applyFont="1" applyFill="1" applyBorder="1" applyAlignment="1" applyProtection="1"/>
    <xf numFmtId="0" fontId="11" fillId="0" borderId="14" xfId="0" applyFont="1" applyBorder="1" applyAlignment="1" applyProtection="1">
      <alignment horizontal="right"/>
    </xf>
    <xf numFmtId="0" fontId="11" fillId="0" borderId="14" xfId="0" applyFont="1" applyBorder="1" applyAlignment="1" applyProtection="1"/>
    <xf numFmtId="0" fontId="1" fillId="0" borderId="12" xfId="0" applyFont="1" applyBorder="1" applyAlignment="1" applyProtection="1">
      <alignment horizontal="left" vertical="top"/>
    </xf>
    <xf numFmtId="0" fontId="11" fillId="0" borderId="14" xfId="0" applyFont="1" applyBorder="1" applyAlignment="1" applyProtection="1">
      <alignment horizontal="center"/>
    </xf>
    <xf numFmtId="0" fontId="11" fillId="4" borderId="19" xfId="0" applyFont="1" applyFill="1" applyBorder="1" applyAlignment="1" applyProtection="1">
      <alignment horizontal="center"/>
    </xf>
    <xf numFmtId="0" fontId="11" fillId="4" borderId="20" xfId="0" applyFont="1" applyFill="1" applyBorder="1" applyAlignment="1" applyProtection="1"/>
    <xf numFmtId="0" fontId="11" fillId="4" borderId="21" xfId="0" applyFont="1" applyFill="1" applyBorder="1" applyAlignment="1" applyProtection="1"/>
    <xf numFmtId="0" fontId="11" fillId="4" borderId="17" xfId="0" applyFont="1" applyFill="1" applyBorder="1" applyAlignment="1" applyProtection="1">
      <alignment horizontal="right"/>
    </xf>
    <xf numFmtId="0" fontId="11" fillId="4" borderId="18" xfId="0" applyFont="1" applyFill="1" applyBorder="1" applyAlignment="1" applyProtection="1">
      <alignment horizontal="right"/>
    </xf>
    <xf numFmtId="0" fontId="11" fillId="4" borderId="19" xfId="0" applyFont="1" applyFill="1" applyBorder="1" applyAlignment="1" applyProtection="1">
      <alignment horizontal="right"/>
    </xf>
    <xf numFmtId="170" fontId="11" fillId="4" borderId="19" xfId="0" applyNumberFormat="1" applyFont="1" applyFill="1" applyBorder="1" applyAlignment="1" applyProtection="1"/>
    <xf numFmtId="4" fontId="11" fillId="4" borderId="19" xfId="0" applyNumberFormat="1" applyFont="1" applyFill="1" applyBorder="1" applyAlignment="1" applyProtection="1"/>
    <xf numFmtId="0" fontId="14" fillId="4" borderId="19" xfId="0" applyFont="1" applyFill="1" applyBorder="1" applyAlignment="1" applyProtection="1"/>
    <xf numFmtId="167" fontId="14" fillId="4" borderId="19" xfId="0" applyNumberFormat="1" applyFont="1" applyFill="1" applyBorder="1" applyAlignment="1" applyProtection="1"/>
    <xf numFmtId="0" fontId="11" fillId="4" borderId="22" xfId="0" applyFont="1" applyFill="1" applyBorder="1" applyAlignment="1" applyProtection="1"/>
    <xf numFmtId="0" fontId="11" fillId="4" borderId="12" xfId="0" applyFont="1" applyFill="1" applyBorder="1" applyAlignment="1" applyProtection="1">
      <alignment horizontal="right"/>
    </xf>
    <xf numFmtId="0" fontId="11" fillId="4" borderId="12" xfId="0" applyFont="1" applyFill="1" applyBorder="1" applyAlignment="1" applyProtection="1">
      <alignment horizontal="center"/>
    </xf>
    <xf numFmtId="170" fontId="1" fillId="0" borderId="15" xfId="0" applyNumberFormat="1" applyFont="1" applyBorder="1" applyAlignment="1" applyProtection="1">
      <alignment horizontal="right" vertical="top"/>
    </xf>
    <xf numFmtId="170" fontId="1" fillId="0" borderId="16" xfId="0" applyNumberFormat="1" applyFont="1" applyBorder="1" applyAlignment="1" applyProtection="1">
      <alignment horizontal="right" vertical="top"/>
    </xf>
    <xf numFmtId="167" fontId="18" fillId="4" borderId="14" xfId="0" applyNumberFormat="1" applyFont="1" applyFill="1" applyBorder="1" applyAlignment="1" applyProtection="1"/>
    <xf numFmtId="0" fontId="11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horizontal="left" vertical="center" wrapText="1"/>
    </xf>
    <xf numFmtId="14" fontId="11" fillId="2" borderId="0" xfId="0" applyNumberFormat="1" applyFont="1" applyFill="1" applyAlignment="1" applyProtection="1">
      <alignment horizontal="left" vertical="center"/>
    </xf>
    <xf numFmtId="167" fontId="13" fillId="4" borderId="19" xfId="0" applyNumberFormat="1" applyFont="1" applyFill="1" applyBorder="1" applyAlignment="1" applyProtection="1"/>
    <xf numFmtId="170" fontId="11" fillId="0" borderId="14" xfId="0" applyNumberFormat="1" applyFont="1" applyBorder="1" applyAlignment="1" applyProtection="1"/>
    <xf numFmtId="4" fontId="11" fillId="0" borderId="14" xfId="0" applyNumberFormat="1" applyFont="1" applyBorder="1" applyAlignment="1" applyProtection="1"/>
    <xf numFmtId="49" fontId="11" fillId="0" borderId="14" xfId="0" applyNumberFormat="1" applyFont="1" applyBorder="1" applyAlignment="1" applyProtection="1">
      <alignment horizontal="right"/>
    </xf>
    <xf numFmtId="49" fontId="11" fillId="4" borderId="14" xfId="0" applyNumberFormat="1" applyFont="1" applyFill="1" applyBorder="1" applyAlignment="1" applyProtection="1">
      <alignment horizontal="right"/>
    </xf>
    <xf numFmtId="0" fontId="11" fillId="4" borderId="17" xfId="0" applyFont="1" applyFill="1" applyBorder="1" applyAlignment="1" applyProtection="1"/>
    <xf numFmtId="49" fontId="11" fillId="4" borderId="12" xfId="0" applyNumberFormat="1" applyFont="1" applyFill="1" applyBorder="1" applyAlignment="1" applyProtection="1">
      <alignment horizontal="right"/>
    </xf>
    <xf numFmtId="167" fontId="1" fillId="0" borderId="20" xfId="0" applyNumberFormat="1" applyFont="1" applyBorder="1" applyAlignment="1" applyProtection="1">
      <alignment horizontal="right" vertical="top"/>
    </xf>
    <xf numFmtId="167" fontId="1" fillId="0" borderId="21" xfId="0" applyNumberFormat="1" applyFont="1" applyBorder="1" applyAlignment="1" applyProtection="1">
      <alignment horizontal="right" vertical="top"/>
    </xf>
    <xf numFmtId="0" fontId="1" fillId="0" borderId="21" xfId="0" applyFont="1" applyBorder="1" applyAlignment="1" applyProtection="1">
      <alignment horizontal="right" vertical="top"/>
    </xf>
    <xf numFmtId="0" fontId="11" fillId="4" borderId="18" xfId="0" applyFont="1" applyFill="1" applyBorder="1" applyAlignment="1" applyProtection="1"/>
    <xf numFmtId="49" fontId="11" fillId="4" borderId="15" xfId="0" applyNumberFormat="1" applyFont="1" applyFill="1" applyBorder="1" applyAlignment="1" applyProtection="1">
      <alignment horizontal="right"/>
    </xf>
    <xf numFmtId="170" fontId="11" fillId="4" borderId="23" xfId="0" applyNumberFormat="1" applyFont="1" applyFill="1" applyBorder="1" applyAlignment="1" applyProtection="1"/>
    <xf numFmtId="49" fontId="11" fillId="4" borderId="19" xfId="0" applyNumberFormat="1" applyFont="1" applyFill="1" applyBorder="1" applyAlignment="1" applyProtection="1">
      <alignment horizontal="right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9"/>
  <sheetViews>
    <sheetView showGridLines="0" tabSelected="1" view="pageBreakPreview" zoomScaleNormal="100" zoomScaleSheetLayoutView="100" workbookViewId="0">
      <pane ySplit="13" topLeftCell="A14" activePane="bottomLeft" state="frozenSplit"/>
      <selection pane="bottomLeft" activeCell="R21" sqref="R21"/>
    </sheetView>
  </sheetViews>
  <sheetFormatPr defaultRowHeight="11.25" customHeight="1" x14ac:dyDescent="0.2"/>
  <cols>
    <col min="1" max="1" width="5.7109375" style="1" customWidth="1"/>
    <col min="2" max="2" width="12.7109375" style="1" customWidth="1"/>
    <col min="3" max="3" width="69.42578125" style="1" customWidth="1"/>
    <col min="4" max="4" width="4.7109375" style="1" customWidth="1"/>
    <col min="5" max="5" width="9.5703125" style="1" customWidth="1"/>
    <col min="6" max="6" width="9.85546875" style="1" customWidth="1"/>
    <col min="7" max="7" width="12.7109375" style="1" customWidth="1"/>
    <col min="8" max="8" width="10.7109375" style="1" hidden="1" customWidth="1"/>
    <col min="9" max="9" width="10.85546875" style="1" hidden="1" customWidth="1"/>
    <col min="10" max="10" width="9.7109375" style="1" hidden="1" customWidth="1"/>
    <col min="11" max="11" width="11.5703125" style="1" hidden="1" customWidth="1"/>
    <col min="12" max="12" width="6.7109375" style="1" hidden="1" customWidth="1"/>
    <col min="13" max="13" width="7.140625" style="1" hidden="1" customWidth="1"/>
    <col min="14" max="16384" width="9.140625" style="1"/>
  </cols>
  <sheetData>
    <row r="1" spans="1:13" ht="18" customHeight="1" x14ac:dyDescent="0.25">
      <c r="A1" s="3" t="s">
        <v>111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</row>
    <row r="2" spans="1:13" ht="11.25" customHeight="1" x14ac:dyDescent="0.2">
      <c r="A2" s="4" t="s">
        <v>0</v>
      </c>
      <c r="B2" s="5"/>
      <c r="C2" s="108" t="s">
        <v>68</v>
      </c>
      <c r="D2" s="5"/>
      <c r="E2" s="5"/>
      <c r="F2" s="5"/>
      <c r="G2" s="5"/>
      <c r="H2" s="5"/>
      <c r="I2" s="5"/>
      <c r="J2" s="12"/>
      <c r="K2" s="12"/>
      <c r="L2" s="13"/>
      <c r="M2" s="13"/>
    </row>
    <row r="3" spans="1:13" ht="11.25" customHeight="1" x14ac:dyDescent="0.2">
      <c r="A3" s="4" t="s">
        <v>1</v>
      </c>
      <c r="B3" s="5"/>
      <c r="C3" s="109" t="s">
        <v>99</v>
      </c>
      <c r="D3" s="5"/>
      <c r="E3" s="5"/>
      <c r="F3" s="5"/>
      <c r="G3" s="5"/>
      <c r="H3" s="5"/>
      <c r="I3" s="5"/>
      <c r="J3" s="12"/>
      <c r="K3" s="12"/>
      <c r="L3" s="13"/>
      <c r="M3" s="13"/>
    </row>
    <row r="4" spans="1:13" ht="11.25" customHeight="1" x14ac:dyDescent="0.2">
      <c r="A4" s="4" t="s">
        <v>2</v>
      </c>
      <c r="B4" s="5"/>
      <c r="C4" s="108"/>
      <c r="D4" s="5"/>
      <c r="E4" s="5"/>
      <c r="F4" s="5"/>
      <c r="G4" s="5"/>
      <c r="H4" s="5"/>
      <c r="I4" s="5"/>
      <c r="J4" s="12"/>
      <c r="K4" s="12"/>
      <c r="L4" s="13"/>
      <c r="M4" s="13"/>
    </row>
    <row r="5" spans="1:13" ht="11.25" customHeight="1" x14ac:dyDescent="0.2">
      <c r="A5" s="5" t="s">
        <v>10</v>
      </c>
      <c r="B5" s="5"/>
      <c r="C5" s="108"/>
      <c r="D5" s="5"/>
      <c r="E5" s="5"/>
      <c r="F5" s="5"/>
      <c r="G5" s="5"/>
      <c r="H5" s="5"/>
      <c r="I5" s="5"/>
      <c r="J5" s="12"/>
      <c r="K5" s="12"/>
      <c r="L5" s="13"/>
      <c r="M5" s="13"/>
    </row>
    <row r="6" spans="1:13" ht="5.25" customHeight="1" x14ac:dyDescent="0.2">
      <c r="A6" s="5"/>
      <c r="B6" s="5"/>
      <c r="C6" s="108"/>
      <c r="D6" s="5"/>
      <c r="E6" s="5"/>
      <c r="F6" s="5"/>
      <c r="G6" s="5"/>
      <c r="H6" s="5"/>
      <c r="I6" s="5"/>
      <c r="J6" s="12"/>
      <c r="K6" s="12"/>
      <c r="L6" s="13"/>
      <c r="M6" s="13"/>
    </row>
    <row r="7" spans="1:13" ht="11.25" customHeight="1" x14ac:dyDescent="0.2">
      <c r="A7" s="5" t="s">
        <v>3</v>
      </c>
      <c r="B7" s="5"/>
      <c r="C7" s="108" t="s">
        <v>69</v>
      </c>
      <c r="D7" s="5"/>
      <c r="E7" s="5"/>
      <c r="F7" s="5"/>
      <c r="G7" s="5"/>
      <c r="H7" s="5"/>
      <c r="I7" s="5"/>
      <c r="J7" s="12"/>
      <c r="K7" s="12"/>
      <c r="L7" s="13"/>
      <c r="M7" s="13"/>
    </row>
    <row r="8" spans="1:13" ht="11.25" customHeight="1" x14ac:dyDescent="0.2">
      <c r="A8" s="5" t="s">
        <v>4</v>
      </c>
      <c r="B8" s="5"/>
      <c r="C8" s="108"/>
      <c r="D8" s="5"/>
      <c r="E8" s="5"/>
      <c r="F8" s="5"/>
      <c r="G8" s="5"/>
      <c r="H8" s="5"/>
      <c r="I8" s="5"/>
      <c r="J8" s="12"/>
      <c r="K8" s="12"/>
      <c r="L8" s="13"/>
      <c r="M8" s="13"/>
    </row>
    <row r="9" spans="1:13" ht="11.25" customHeight="1" x14ac:dyDescent="0.2">
      <c r="A9" s="5" t="s">
        <v>5</v>
      </c>
      <c r="B9" s="5"/>
      <c r="C9" s="110">
        <v>44998</v>
      </c>
      <c r="D9" s="5"/>
      <c r="E9" s="5"/>
      <c r="F9" s="5"/>
      <c r="G9" s="5"/>
      <c r="H9" s="5"/>
      <c r="I9" s="5"/>
      <c r="J9" s="12"/>
      <c r="K9" s="12"/>
      <c r="L9" s="13"/>
      <c r="M9" s="13"/>
    </row>
    <row r="10" spans="1:13" ht="6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3"/>
      <c r="M10" s="13"/>
    </row>
    <row r="11" spans="1:13" ht="21.75" customHeight="1" x14ac:dyDescent="0.2">
      <c r="A11" s="6" t="s">
        <v>11</v>
      </c>
      <c r="B11" s="7" t="s">
        <v>12</v>
      </c>
      <c r="C11" s="7" t="s">
        <v>6</v>
      </c>
      <c r="D11" s="7" t="s">
        <v>13</v>
      </c>
      <c r="E11" s="7" t="s">
        <v>14</v>
      </c>
      <c r="F11" s="7" t="s">
        <v>15</v>
      </c>
      <c r="G11" s="7" t="s">
        <v>7</v>
      </c>
      <c r="H11" s="7" t="s">
        <v>16</v>
      </c>
      <c r="I11" s="7" t="s">
        <v>8</v>
      </c>
      <c r="J11" s="7" t="s">
        <v>17</v>
      </c>
      <c r="K11" s="7" t="s">
        <v>18</v>
      </c>
      <c r="L11" s="14" t="s">
        <v>19</v>
      </c>
      <c r="M11" s="15" t="s">
        <v>20</v>
      </c>
    </row>
    <row r="12" spans="1:13" ht="11.25" customHeight="1" x14ac:dyDescent="0.2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/>
      <c r="I12" s="9"/>
      <c r="J12" s="9"/>
      <c r="K12" s="9"/>
      <c r="L12" s="16">
        <v>11</v>
      </c>
      <c r="M12" s="17">
        <v>12</v>
      </c>
    </row>
    <row r="13" spans="1:13" ht="3.75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8"/>
      <c r="M13" s="19"/>
    </row>
    <row r="14" spans="1:13" s="10" customFormat="1" ht="12.75" customHeight="1" x14ac:dyDescent="0.2">
      <c r="A14" s="36"/>
      <c r="B14" s="37">
        <v>1</v>
      </c>
      <c r="C14" s="37" t="s">
        <v>27</v>
      </c>
      <c r="D14" s="37"/>
      <c r="E14" s="38"/>
      <c r="F14" s="38"/>
      <c r="G14" s="39"/>
      <c r="H14" s="29"/>
      <c r="I14" s="29"/>
      <c r="J14" s="20"/>
      <c r="K14" s="21" t="e">
        <f>#REF!+#REF!</f>
        <v>#REF!</v>
      </c>
      <c r="M14" s="11" t="s">
        <v>21</v>
      </c>
    </row>
    <row r="15" spans="1:13" s="2" customFormat="1" ht="12.75" customHeight="1" x14ac:dyDescent="0.2">
      <c r="A15" s="40"/>
      <c r="B15" s="43" t="s">
        <v>28</v>
      </c>
      <c r="C15" s="44"/>
      <c r="D15" s="44"/>
      <c r="E15" s="46"/>
      <c r="F15" s="41"/>
      <c r="G15" s="42"/>
      <c r="H15" s="31"/>
      <c r="I15" s="32"/>
      <c r="J15" s="23">
        <v>0</v>
      </c>
      <c r="K15" s="22">
        <f t="shared" ref="K15:K16" si="0">E15*J15</f>
        <v>0</v>
      </c>
      <c r="L15" s="24">
        <v>64</v>
      </c>
      <c r="M15" s="2" t="s">
        <v>22</v>
      </c>
    </row>
    <row r="16" spans="1:13" s="2" customFormat="1" ht="12.75" customHeight="1" x14ac:dyDescent="0.2">
      <c r="A16" s="57">
        <v>1</v>
      </c>
      <c r="B16" s="58" t="s">
        <v>70</v>
      </c>
      <c r="C16" s="57" t="s">
        <v>71</v>
      </c>
      <c r="D16" s="59" t="s">
        <v>24</v>
      </c>
      <c r="E16" s="60">
        <f>E18</f>
        <v>22.445500000000003</v>
      </c>
      <c r="F16" s="60"/>
      <c r="G16" s="61"/>
      <c r="H16" s="33">
        <v>0</v>
      </c>
      <c r="I16" s="34">
        <f>E16*H16</f>
        <v>0</v>
      </c>
      <c r="J16" s="23">
        <v>0</v>
      </c>
      <c r="K16" s="22">
        <f t="shared" si="0"/>
        <v>0</v>
      </c>
      <c r="L16" s="24">
        <v>64</v>
      </c>
      <c r="M16" s="2" t="s">
        <v>22</v>
      </c>
    </row>
    <row r="17" spans="1:13" s="2" customFormat="1" ht="12.75" hidden="1" customHeight="1" x14ac:dyDescent="0.2">
      <c r="A17" s="40"/>
      <c r="B17" s="43"/>
      <c r="C17" s="51" t="s">
        <v>55</v>
      </c>
      <c r="D17" s="52"/>
      <c r="E17" s="53"/>
      <c r="F17" s="41"/>
      <c r="G17" s="42"/>
      <c r="H17" s="33"/>
      <c r="I17" s="34"/>
      <c r="J17" s="23"/>
      <c r="K17" s="22"/>
      <c r="L17" s="24"/>
    </row>
    <row r="18" spans="1:13" s="2" customFormat="1" ht="12.75" hidden="1" customHeight="1" x14ac:dyDescent="0.2">
      <c r="A18" s="40"/>
      <c r="B18" s="43"/>
      <c r="C18" s="51" t="s">
        <v>105</v>
      </c>
      <c r="D18" s="52"/>
      <c r="E18" s="54">
        <f>26.5*1.1*0.77</f>
        <v>22.445500000000003</v>
      </c>
      <c r="F18" s="41"/>
      <c r="G18" s="42"/>
      <c r="H18" s="33"/>
      <c r="I18" s="34"/>
      <c r="J18" s="23"/>
      <c r="K18" s="22"/>
      <c r="L18" s="24"/>
    </row>
    <row r="19" spans="1:13" s="2" customFormat="1" ht="12.75" customHeight="1" x14ac:dyDescent="0.2">
      <c r="A19" s="57">
        <v>2</v>
      </c>
      <c r="B19" s="58" t="s">
        <v>29</v>
      </c>
      <c r="C19" s="57" t="s">
        <v>39</v>
      </c>
      <c r="D19" s="59" t="s">
        <v>24</v>
      </c>
      <c r="E19" s="60">
        <f>E20</f>
        <v>6.7336500000000008</v>
      </c>
      <c r="F19" s="60"/>
      <c r="G19" s="61"/>
      <c r="H19" s="33"/>
      <c r="I19" s="34"/>
      <c r="J19" s="23"/>
      <c r="K19" s="22"/>
      <c r="L19" s="24"/>
    </row>
    <row r="20" spans="1:13" s="2" customFormat="1" ht="12.75" hidden="1" customHeight="1" x14ac:dyDescent="0.2">
      <c r="A20" s="40"/>
      <c r="B20" s="43"/>
      <c r="C20" s="55" t="s">
        <v>106</v>
      </c>
      <c r="D20" s="68"/>
      <c r="E20" s="56">
        <f>0.3*E16</f>
        <v>6.7336500000000008</v>
      </c>
      <c r="F20" s="41"/>
      <c r="G20" s="42"/>
      <c r="H20" s="33"/>
      <c r="I20" s="34"/>
      <c r="J20" s="23"/>
      <c r="K20" s="22"/>
      <c r="L20" s="24"/>
    </row>
    <row r="21" spans="1:13" s="2" customFormat="1" ht="12.75" customHeight="1" x14ac:dyDescent="0.2">
      <c r="A21" s="71">
        <v>3</v>
      </c>
      <c r="B21" s="72" t="s">
        <v>73</v>
      </c>
      <c r="C21" s="71" t="s">
        <v>30</v>
      </c>
      <c r="D21" s="73" t="s">
        <v>24</v>
      </c>
      <c r="E21" s="69">
        <f>E24</f>
        <v>21.862500000000001</v>
      </c>
      <c r="F21" s="69"/>
      <c r="G21" s="70"/>
      <c r="H21" s="35"/>
      <c r="I21" s="30"/>
      <c r="J21" s="23"/>
      <c r="K21" s="22"/>
      <c r="L21" s="24"/>
    </row>
    <row r="22" spans="1:13" s="2" customFormat="1" ht="12.75" customHeight="1" x14ac:dyDescent="0.2">
      <c r="A22" s="74"/>
      <c r="B22" s="75"/>
      <c r="C22" s="74" t="s">
        <v>72</v>
      </c>
      <c r="D22" s="76"/>
      <c r="E22" s="66"/>
      <c r="F22" s="66"/>
      <c r="G22" s="67"/>
      <c r="H22" s="35"/>
      <c r="I22" s="30"/>
      <c r="J22" s="23"/>
      <c r="K22" s="22"/>
      <c r="L22" s="24"/>
    </row>
    <row r="23" spans="1:13" s="2" customFormat="1" ht="12.75" hidden="1" customHeight="1" x14ac:dyDescent="0.2">
      <c r="A23" s="40"/>
      <c r="B23" s="43"/>
      <c r="C23" s="55" t="s">
        <v>56</v>
      </c>
      <c r="D23" s="68"/>
      <c r="E23" s="56"/>
      <c r="F23" s="46"/>
      <c r="G23" s="47"/>
      <c r="H23" s="35"/>
      <c r="I23" s="30"/>
      <c r="J23" s="23"/>
      <c r="K23" s="22"/>
      <c r="L23" s="24"/>
    </row>
    <row r="24" spans="1:13" s="2" customFormat="1" ht="12.75" hidden="1" customHeight="1" x14ac:dyDescent="0.2">
      <c r="A24" s="40"/>
      <c r="B24" s="43"/>
      <c r="C24" s="55" t="s">
        <v>100</v>
      </c>
      <c r="D24" s="68"/>
      <c r="E24" s="56">
        <f>26.5*1.1*(0.45+0.3)</f>
        <v>21.862500000000001</v>
      </c>
      <c r="F24" s="46"/>
      <c r="G24" s="47"/>
      <c r="H24" s="35"/>
      <c r="I24" s="30"/>
      <c r="J24" s="23"/>
      <c r="K24" s="22"/>
      <c r="L24" s="24"/>
    </row>
    <row r="25" spans="1:13" s="2" customFormat="1" ht="12.75" customHeight="1" x14ac:dyDescent="0.2">
      <c r="A25" s="57">
        <v>4</v>
      </c>
      <c r="B25" s="58" t="s">
        <v>31</v>
      </c>
      <c r="C25" s="57" t="s">
        <v>32</v>
      </c>
      <c r="D25" s="59" t="s">
        <v>24</v>
      </c>
      <c r="E25" s="60">
        <f>E27</f>
        <v>262.35000000000002</v>
      </c>
      <c r="F25" s="77"/>
      <c r="G25" s="61"/>
      <c r="H25" s="35"/>
      <c r="I25" s="30"/>
      <c r="J25" s="27"/>
      <c r="K25" s="26"/>
      <c r="L25" s="28"/>
      <c r="M25" s="25"/>
    </row>
    <row r="26" spans="1:13" s="2" customFormat="1" ht="12.75" hidden="1" customHeight="1" x14ac:dyDescent="0.2">
      <c r="A26" s="40"/>
      <c r="B26" s="43"/>
      <c r="C26" s="55" t="s">
        <v>46</v>
      </c>
      <c r="D26" s="45"/>
      <c r="E26" s="46"/>
      <c r="F26" s="48"/>
      <c r="G26" s="47"/>
      <c r="H26" s="35"/>
      <c r="I26" s="30"/>
      <c r="J26" s="27"/>
      <c r="K26" s="26"/>
      <c r="L26" s="28"/>
      <c r="M26" s="25"/>
    </row>
    <row r="27" spans="1:13" s="2" customFormat="1" ht="12.75" hidden="1" customHeight="1" x14ac:dyDescent="0.2">
      <c r="A27" s="40"/>
      <c r="B27" s="43"/>
      <c r="C27" s="55" t="s">
        <v>101</v>
      </c>
      <c r="D27" s="45"/>
      <c r="E27" s="56">
        <f>12*E21</f>
        <v>262.35000000000002</v>
      </c>
      <c r="F27" s="48"/>
      <c r="G27" s="47"/>
      <c r="H27" s="35"/>
      <c r="I27" s="30"/>
      <c r="J27" s="27"/>
      <c r="K27" s="26"/>
      <c r="L27" s="28"/>
      <c r="M27" s="25"/>
    </row>
    <row r="28" spans="1:13" s="2" customFormat="1" ht="12.75" customHeight="1" x14ac:dyDescent="0.2">
      <c r="A28" s="57">
        <v>5</v>
      </c>
      <c r="B28" s="97" t="s">
        <v>52</v>
      </c>
      <c r="C28" s="100" t="s">
        <v>33</v>
      </c>
      <c r="D28" s="92" t="s">
        <v>24</v>
      </c>
      <c r="E28" s="101">
        <f>E21</f>
        <v>21.862500000000001</v>
      </c>
      <c r="F28" s="98"/>
      <c r="G28" s="99"/>
      <c r="H28" s="35"/>
      <c r="I28" s="30"/>
      <c r="J28" s="27"/>
      <c r="K28" s="26"/>
      <c r="L28" s="28"/>
      <c r="M28" s="25"/>
    </row>
    <row r="29" spans="1:13" s="2" customFormat="1" ht="12.75" hidden="1" customHeight="1" x14ac:dyDescent="0.2">
      <c r="A29" s="40"/>
      <c r="B29" s="43"/>
      <c r="C29" s="55" t="s">
        <v>53</v>
      </c>
      <c r="D29" s="45"/>
      <c r="E29" s="56">
        <f>E21</f>
        <v>21.862500000000001</v>
      </c>
      <c r="F29" s="48"/>
      <c r="G29" s="47"/>
      <c r="H29" s="35"/>
      <c r="I29" s="30"/>
      <c r="J29" s="27"/>
      <c r="K29" s="26"/>
      <c r="L29" s="28"/>
      <c r="M29" s="25"/>
    </row>
    <row r="30" spans="1:13" s="2" customFormat="1" ht="12.75" customHeight="1" x14ac:dyDescent="0.2">
      <c r="A30" s="57">
        <v>6</v>
      </c>
      <c r="B30" s="58" t="s">
        <v>66</v>
      </c>
      <c r="C30" s="57" t="s">
        <v>67</v>
      </c>
      <c r="D30" s="59" t="s">
        <v>25</v>
      </c>
      <c r="E30" s="107">
        <f>E31</f>
        <v>34.980000000000004</v>
      </c>
      <c r="F30" s="60"/>
      <c r="G30" s="61"/>
      <c r="H30" s="35"/>
      <c r="I30" s="30"/>
      <c r="J30" s="27"/>
      <c r="K30" s="26"/>
      <c r="L30" s="28"/>
      <c r="M30" s="25"/>
    </row>
    <row r="31" spans="1:13" s="2" customFormat="1" ht="12.75" hidden="1" customHeight="1" x14ac:dyDescent="0.2">
      <c r="A31" s="40"/>
      <c r="B31" s="43"/>
      <c r="C31" s="55" t="s">
        <v>102</v>
      </c>
      <c r="D31" s="45"/>
      <c r="E31" s="56">
        <f>1.6*E28</f>
        <v>34.980000000000004</v>
      </c>
      <c r="F31" s="46"/>
      <c r="G31" s="47"/>
      <c r="H31" s="35"/>
      <c r="I31" s="30"/>
      <c r="J31" s="27"/>
      <c r="K31" s="26"/>
      <c r="L31" s="28"/>
      <c r="M31" s="25"/>
    </row>
    <row r="32" spans="1:13" s="2" customFormat="1" ht="12.75" customHeight="1" x14ac:dyDescent="0.2">
      <c r="A32" s="57">
        <v>7</v>
      </c>
      <c r="B32" s="58" t="s">
        <v>40</v>
      </c>
      <c r="C32" s="57" t="s">
        <v>51</v>
      </c>
      <c r="D32" s="59" t="s">
        <v>24</v>
      </c>
      <c r="E32" s="60">
        <f>E34</f>
        <v>15.617775000000002</v>
      </c>
      <c r="F32" s="60"/>
      <c r="G32" s="61"/>
      <c r="H32" s="35"/>
      <c r="I32" s="30"/>
      <c r="J32" s="23"/>
      <c r="K32" s="22"/>
      <c r="L32" s="24"/>
    </row>
    <row r="33" spans="1:12" s="2" customFormat="1" ht="12.75" hidden="1" customHeight="1" x14ac:dyDescent="0.2">
      <c r="A33" s="40"/>
      <c r="B33" s="43"/>
      <c r="C33" s="55" t="s">
        <v>57</v>
      </c>
      <c r="D33" s="45"/>
      <c r="E33" s="56"/>
      <c r="F33" s="46"/>
      <c r="G33" s="47"/>
      <c r="H33" s="35"/>
      <c r="I33" s="30"/>
      <c r="J33" s="23"/>
      <c r="K33" s="22"/>
      <c r="L33" s="24"/>
    </row>
    <row r="34" spans="1:12" s="2" customFormat="1" ht="12.75" hidden="1" customHeight="1" x14ac:dyDescent="0.2">
      <c r="A34" s="40"/>
      <c r="B34" s="43"/>
      <c r="C34" s="55" t="s">
        <v>103</v>
      </c>
      <c r="D34" s="45"/>
      <c r="E34" s="56">
        <f>(26.5*1.1*(0.3+0.3))-(0.15*0.15*3.14*26.5)</f>
        <v>15.617775000000002</v>
      </c>
      <c r="F34" s="46"/>
      <c r="G34" s="47"/>
      <c r="H34" s="35"/>
      <c r="I34" s="30"/>
      <c r="J34" s="23"/>
      <c r="K34" s="22"/>
      <c r="L34" s="24"/>
    </row>
    <row r="35" spans="1:12" ht="11.25" customHeight="1" x14ac:dyDescent="0.2">
      <c r="A35" s="57">
        <v>8</v>
      </c>
      <c r="B35" s="115" t="s">
        <v>113</v>
      </c>
      <c r="C35" s="57" t="s">
        <v>77</v>
      </c>
      <c r="D35" s="59" t="s">
        <v>25</v>
      </c>
      <c r="E35" s="60">
        <f>E36</f>
        <v>26.081684250000002</v>
      </c>
      <c r="F35" s="60"/>
      <c r="G35" s="61"/>
      <c r="H35" s="35"/>
      <c r="I35" s="30"/>
    </row>
    <row r="36" spans="1:12" ht="11.25" hidden="1" customHeight="1" x14ac:dyDescent="0.2">
      <c r="A36" s="40"/>
      <c r="B36" s="43"/>
      <c r="C36" s="55" t="s">
        <v>104</v>
      </c>
      <c r="D36" s="68"/>
      <c r="E36" s="56">
        <f>1.67*E32</f>
        <v>26.081684250000002</v>
      </c>
      <c r="F36" s="41"/>
      <c r="G36" s="42"/>
      <c r="H36" s="35"/>
      <c r="I36" s="30"/>
    </row>
    <row r="37" spans="1:12" ht="11.25" customHeight="1" x14ac:dyDescent="0.2">
      <c r="A37" s="57">
        <v>9</v>
      </c>
      <c r="B37" s="58" t="s">
        <v>74</v>
      </c>
      <c r="C37" s="57" t="s">
        <v>75</v>
      </c>
      <c r="D37" s="59" t="s">
        <v>24</v>
      </c>
      <c r="E37" s="60">
        <f>E39</f>
        <v>0.58300000000000196</v>
      </c>
      <c r="F37" s="60"/>
      <c r="G37" s="61"/>
      <c r="H37" s="33"/>
      <c r="I37" s="34"/>
    </row>
    <row r="38" spans="1:12" ht="11.25" hidden="1" customHeight="1" x14ac:dyDescent="0.2">
      <c r="A38" s="40"/>
      <c r="B38" s="43"/>
      <c r="C38" s="55" t="s">
        <v>76</v>
      </c>
      <c r="D38" s="45"/>
      <c r="E38" s="46"/>
      <c r="F38" s="41"/>
      <c r="G38" s="42"/>
      <c r="H38" s="33"/>
      <c r="I38" s="34"/>
    </row>
    <row r="39" spans="1:12" ht="11.25" hidden="1" customHeight="1" x14ac:dyDescent="0.2">
      <c r="A39" s="40"/>
      <c r="B39" s="43"/>
      <c r="C39" s="55" t="s">
        <v>107</v>
      </c>
      <c r="D39" s="45"/>
      <c r="E39" s="56">
        <f>E16-E28</f>
        <v>0.58300000000000196</v>
      </c>
      <c r="F39" s="41"/>
      <c r="G39" s="42"/>
      <c r="H39" s="33"/>
      <c r="I39" s="34"/>
    </row>
    <row r="40" spans="1:12" ht="11.25" customHeight="1" x14ac:dyDescent="0.2">
      <c r="A40" s="57">
        <v>10</v>
      </c>
      <c r="B40" s="124" t="s">
        <v>112</v>
      </c>
      <c r="C40" s="57" t="s">
        <v>78</v>
      </c>
      <c r="D40" s="92" t="s">
        <v>25</v>
      </c>
      <c r="E40" s="111">
        <f>E39*1.67</f>
        <v>0.9736100000000032</v>
      </c>
      <c r="F40" s="60"/>
      <c r="G40" s="61"/>
      <c r="H40" s="33"/>
      <c r="I40" s="34"/>
    </row>
    <row r="41" spans="1:12" ht="11.25" hidden="1" customHeight="1" x14ac:dyDescent="0.2">
      <c r="A41" s="40"/>
      <c r="B41" s="43"/>
      <c r="C41" s="55" t="s">
        <v>108</v>
      </c>
      <c r="D41" s="45"/>
      <c r="E41" s="56"/>
      <c r="F41" s="41"/>
      <c r="G41" s="42"/>
      <c r="H41" s="33"/>
      <c r="I41" s="34"/>
    </row>
    <row r="42" spans="1:12" ht="11.25" customHeight="1" x14ac:dyDescent="0.2">
      <c r="A42" s="57">
        <v>11</v>
      </c>
      <c r="B42" s="58">
        <v>131211101</v>
      </c>
      <c r="C42" s="57" t="s">
        <v>79</v>
      </c>
      <c r="D42" s="59" t="s">
        <v>41</v>
      </c>
      <c r="E42" s="77">
        <v>3</v>
      </c>
      <c r="F42" s="77"/>
      <c r="G42" s="57"/>
      <c r="H42" s="33"/>
      <c r="I42" s="34"/>
    </row>
    <row r="43" spans="1:12" ht="11.25" customHeight="1" x14ac:dyDescent="0.2">
      <c r="A43" s="57">
        <v>12</v>
      </c>
      <c r="B43" s="58">
        <v>119001411</v>
      </c>
      <c r="C43" s="57" t="s">
        <v>80</v>
      </c>
      <c r="D43" s="59" t="s">
        <v>23</v>
      </c>
      <c r="E43" s="77">
        <v>1.5</v>
      </c>
      <c r="F43" s="77"/>
      <c r="G43" s="57"/>
      <c r="H43" s="33"/>
      <c r="I43" s="34"/>
    </row>
    <row r="44" spans="1:12" ht="11.25" customHeight="1" x14ac:dyDescent="0.2">
      <c r="A44" s="57">
        <v>13</v>
      </c>
      <c r="B44" s="58">
        <v>119001422</v>
      </c>
      <c r="C44" s="57" t="s">
        <v>81</v>
      </c>
      <c r="D44" s="59" t="s">
        <v>23</v>
      </c>
      <c r="E44" s="77">
        <v>2.2000000000000002</v>
      </c>
      <c r="F44" s="77"/>
      <c r="G44" s="57"/>
      <c r="H44" s="33"/>
      <c r="I44" s="34"/>
    </row>
    <row r="45" spans="1:12" ht="11.25" customHeight="1" x14ac:dyDescent="0.2">
      <c r="A45" s="36"/>
      <c r="B45" s="49"/>
      <c r="C45" s="65"/>
      <c r="D45" s="50"/>
      <c r="E45" s="38"/>
      <c r="F45" s="78"/>
      <c r="G45" s="78"/>
    </row>
    <row r="46" spans="1:12" ht="11.25" customHeight="1" x14ac:dyDescent="0.2">
      <c r="A46" s="36"/>
      <c r="B46" s="49">
        <v>4</v>
      </c>
      <c r="C46" s="37" t="s">
        <v>34</v>
      </c>
      <c r="D46" s="50"/>
      <c r="E46" s="38"/>
      <c r="F46" s="78"/>
      <c r="G46" s="78"/>
    </row>
    <row r="47" spans="1:12" ht="11.25" customHeight="1" x14ac:dyDescent="0.2">
      <c r="A47" s="40"/>
      <c r="B47" s="43" t="s">
        <v>35</v>
      </c>
      <c r="C47" s="44"/>
      <c r="D47" s="45"/>
      <c r="E47" s="46"/>
      <c r="F47" s="78"/>
      <c r="G47" s="78"/>
    </row>
    <row r="48" spans="1:12" ht="11.25" customHeight="1" x14ac:dyDescent="0.2">
      <c r="A48" s="71">
        <v>14</v>
      </c>
      <c r="B48" s="72" t="s">
        <v>36</v>
      </c>
      <c r="C48" s="71" t="s">
        <v>42</v>
      </c>
      <c r="D48" s="73" t="s">
        <v>24</v>
      </c>
      <c r="E48" s="69">
        <f>E51</f>
        <v>2.9150000000000005</v>
      </c>
      <c r="F48" s="79"/>
      <c r="G48" s="70"/>
    </row>
    <row r="49" spans="1:7" ht="11.25" customHeight="1" x14ac:dyDescent="0.2">
      <c r="A49" s="74"/>
      <c r="B49" s="75"/>
      <c r="C49" s="74" t="s">
        <v>54</v>
      </c>
      <c r="D49" s="76"/>
      <c r="E49" s="66"/>
      <c r="F49" s="80"/>
      <c r="G49" s="80"/>
    </row>
    <row r="50" spans="1:7" ht="11.25" hidden="1" customHeight="1" x14ac:dyDescent="0.2">
      <c r="A50" s="40"/>
      <c r="B50" s="43"/>
      <c r="C50" s="55" t="s">
        <v>58</v>
      </c>
      <c r="D50" s="68"/>
      <c r="E50" s="56"/>
      <c r="F50" s="81"/>
      <c r="G50" s="81"/>
    </row>
    <row r="51" spans="1:7" ht="11.25" hidden="1" customHeight="1" x14ac:dyDescent="0.2">
      <c r="A51" s="40"/>
      <c r="B51" s="43"/>
      <c r="C51" s="55" t="s">
        <v>109</v>
      </c>
      <c r="D51" s="68"/>
      <c r="E51" s="56">
        <f>26.5*1.1*0.1</f>
        <v>2.9150000000000005</v>
      </c>
      <c r="F51" s="81"/>
      <c r="G51" s="81"/>
    </row>
    <row r="52" spans="1:7" ht="11.25" customHeight="1" x14ac:dyDescent="0.2">
      <c r="A52" s="57">
        <v>15</v>
      </c>
      <c r="B52" s="88" t="s">
        <v>49</v>
      </c>
      <c r="C52" s="89" t="s">
        <v>50</v>
      </c>
      <c r="D52" s="59" t="s">
        <v>25</v>
      </c>
      <c r="E52" s="60">
        <v>7.8650000000000002</v>
      </c>
      <c r="F52" s="60"/>
      <c r="G52" s="61"/>
    </row>
    <row r="53" spans="1:7" ht="11.25" customHeight="1" x14ac:dyDescent="0.2">
      <c r="A53" s="40"/>
      <c r="B53" s="43"/>
      <c r="C53" s="44"/>
      <c r="D53" s="45"/>
      <c r="E53" s="46"/>
      <c r="F53" s="78"/>
      <c r="G53" s="78"/>
    </row>
    <row r="54" spans="1:7" ht="11.25" customHeight="1" x14ac:dyDescent="0.2">
      <c r="A54" s="36"/>
      <c r="B54" s="49">
        <v>8</v>
      </c>
      <c r="C54" s="37" t="s">
        <v>43</v>
      </c>
      <c r="D54" s="50"/>
      <c r="E54" s="38"/>
      <c r="F54" s="78"/>
      <c r="G54" s="78"/>
    </row>
    <row r="55" spans="1:7" ht="11.25" customHeight="1" x14ac:dyDescent="0.2">
      <c r="A55" s="40"/>
      <c r="B55" s="43"/>
      <c r="C55" s="44"/>
      <c r="D55" s="45"/>
      <c r="E55" s="46"/>
      <c r="F55" s="90"/>
      <c r="G55" s="90"/>
    </row>
    <row r="56" spans="1:7" ht="11.25" customHeight="1" x14ac:dyDescent="0.2">
      <c r="A56" s="57">
        <v>16</v>
      </c>
      <c r="B56" s="88">
        <v>871371201</v>
      </c>
      <c r="C56" s="89" t="s">
        <v>82</v>
      </c>
      <c r="D56" s="91" t="s">
        <v>23</v>
      </c>
      <c r="E56" s="112">
        <v>26.5</v>
      </c>
      <c r="F56" s="89"/>
      <c r="G56" s="113"/>
    </row>
    <row r="57" spans="1:7" ht="11.25" customHeight="1" x14ac:dyDescent="0.2">
      <c r="A57" s="57">
        <v>17</v>
      </c>
      <c r="B57" s="114" t="s">
        <v>88</v>
      </c>
      <c r="C57" s="89" t="s">
        <v>83</v>
      </c>
      <c r="D57" s="91" t="s">
        <v>23</v>
      </c>
      <c r="E57" s="112">
        <v>26.5</v>
      </c>
      <c r="F57" s="89"/>
      <c r="G57" s="113"/>
    </row>
    <row r="58" spans="1:7" ht="11.25" customHeight="1" x14ac:dyDescent="0.2">
      <c r="A58" s="71">
        <v>18</v>
      </c>
      <c r="B58" s="72" t="s">
        <v>89</v>
      </c>
      <c r="C58" s="71" t="s">
        <v>59</v>
      </c>
      <c r="D58" s="73" t="s">
        <v>41</v>
      </c>
      <c r="E58" s="69">
        <v>1</v>
      </c>
      <c r="F58" s="79"/>
      <c r="G58" s="70"/>
    </row>
    <row r="59" spans="1:7" ht="11.25" customHeight="1" x14ac:dyDescent="0.2">
      <c r="A59" s="40"/>
      <c r="B59" s="103"/>
      <c r="C59" s="40" t="s">
        <v>60</v>
      </c>
      <c r="D59" s="104"/>
      <c r="E59" s="41"/>
      <c r="F59" s="81"/>
      <c r="G59" s="81"/>
    </row>
    <row r="60" spans="1:7" ht="11.25" customHeight="1" x14ac:dyDescent="0.2">
      <c r="A60" s="74"/>
      <c r="B60" s="75"/>
      <c r="C60" s="74" t="s">
        <v>61</v>
      </c>
      <c r="D60" s="76"/>
      <c r="E60" s="66"/>
      <c r="F60" s="80"/>
      <c r="G60" s="80"/>
    </row>
    <row r="61" spans="1:7" ht="11.25" customHeight="1" x14ac:dyDescent="0.2">
      <c r="A61" s="102">
        <v>19</v>
      </c>
      <c r="B61" s="88" t="s">
        <v>84</v>
      </c>
      <c r="C61" s="89" t="s">
        <v>85</v>
      </c>
      <c r="D61" s="91" t="s">
        <v>41</v>
      </c>
      <c r="E61" s="112">
        <v>1</v>
      </c>
      <c r="F61" s="112"/>
      <c r="G61" s="70"/>
    </row>
    <row r="62" spans="1:7" ht="11.25" customHeight="1" x14ac:dyDescent="0.2">
      <c r="A62" s="57">
        <v>20</v>
      </c>
      <c r="B62" s="88" t="s">
        <v>86</v>
      </c>
      <c r="C62" s="89" t="s">
        <v>87</v>
      </c>
      <c r="D62" s="91" t="s">
        <v>41</v>
      </c>
      <c r="E62" s="112">
        <v>1</v>
      </c>
      <c r="F62" s="112"/>
      <c r="G62" s="70"/>
    </row>
    <row r="63" spans="1:7" ht="11.25" customHeight="1" x14ac:dyDescent="0.2">
      <c r="A63" s="57">
        <v>21</v>
      </c>
      <c r="B63" s="88" t="s">
        <v>90</v>
      </c>
      <c r="C63" s="89" t="s">
        <v>91</v>
      </c>
      <c r="D63" s="91" t="s">
        <v>41</v>
      </c>
      <c r="E63" s="112">
        <v>1</v>
      </c>
      <c r="F63" s="112"/>
      <c r="G63" s="70"/>
    </row>
    <row r="64" spans="1:7" ht="11.25" customHeight="1" x14ac:dyDescent="0.2">
      <c r="A64" s="102">
        <v>22</v>
      </c>
      <c r="B64" s="75" t="s">
        <v>62</v>
      </c>
      <c r="C64" s="74" t="s">
        <v>63</v>
      </c>
      <c r="D64" s="76" t="s">
        <v>41</v>
      </c>
      <c r="E64" s="66">
        <v>1</v>
      </c>
      <c r="F64" s="106"/>
      <c r="G64" s="70"/>
    </row>
    <row r="65" spans="1:7" ht="11.25" customHeight="1" x14ac:dyDescent="0.2">
      <c r="A65" s="71">
        <v>23</v>
      </c>
      <c r="B65" s="95" t="s">
        <v>44</v>
      </c>
      <c r="C65" s="71" t="s">
        <v>64</v>
      </c>
      <c r="D65" s="73" t="s">
        <v>41</v>
      </c>
      <c r="E65" s="69">
        <v>1</v>
      </c>
      <c r="F65" s="105"/>
      <c r="G65" s="70"/>
    </row>
    <row r="66" spans="1:7" ht="11.25" customHeight="1" x14ac:dyDescent="0.2">
      <c r="A66" s="74"/>
      <c r="B66" s="96"/>
      <c r="C66" s="74" t="s">
        <v>65</v>
      </c>
      <c r="D66" s="76"/>
      <c r="E66" s="66"/>
      <c r="F66" s="80"/>
      <c r="G66" s="80"/>
    </row>
    <row r="67" spans="1:7" ht="11.25" customHeight="1" x14ac:dyDescent="0.2">
      <c r="A67" s="89">
        <v>24</v>
      </c>
      <c r="B67" s="115" t="s">
        <v>93</v>
      </c>
      <c r="C67" s="57" t="s">
        <v>92</v>
      </c>
      <c r="D67" s="59" t="s">
        <v>23</v>
      </c>
      <c r="E67" s="77">
        <v>26.5</v>
      </c>
      <c r="F67" s="77"/>
      <c r="G67" s="61"/>
    </row>
    <row r="68" spans="1:7" ht="11.25" customHeight="1" x14ac:dyDescent="0.2">
      <c r="A68" s="40"/>
      <c r="B68" s="43"/>
      <c r="C68" s="82"/>
      <c r="D68" s="68"/>
      <c r="E68" s="56"/>
      <c r="F68" s="81"/>
      <c r="G68" s="42"/>
    </row>
    <row r="69" spans="1:7" ht="11.25" customHeight="1" x14ac:dyDescent="0.2">
      <c r="A69" s="36"/>
      <c r="B69" s="49">
        <v>9</v>
      </c>
      <c r="C69" s="37" t="s">
        <v>94</v>
      </c>
      <c r="D69" s="50"/>
      <c r="E69" s="38"/>
      <c r="F69" s="81"/>
      <c r="G69" s="81"/>
    </row>
    <row r="70" spans="1:7" ht="11.25" customHeight="1" x14ac:dyDescent="0.2">
      <c r="A70" s="57">
        <v>25</v>
      </c>
      <c r="B70" s="115" t="s">
        <v>97</v>
      </c>
      <c r="C70" s="57" t="s">
        <v>98</v>
      </c>
      <c r="D70" s="59" t="s">
        <v>26</v>
      </c>
      <c r="E70" s="77">
        <v>8</v>
      </c>
      <c r="F70" s="123"/>
      <c r="G70" s="61"/>
    </row>
    <row r="71" spans="1:7" ht="11.25" customHeight="1" x14ac:dyDescent="0.2">
      <c r="A71" s="93">
        <v>26</v>
      </c>
      <c r="B71" s="122" t="s">
        <v>95</v>
      </c>
      <c r="C71" s="116" t="s">
        <v>45</v>
      </c>
      <c r="D71" s="73" t="s">
        <v>41</v>
      </c>
      <c r="E71" s="69">
        <v>2</v>
      </c>
      <c r="F71" s="118"/>
      <c r="G71" s="42"/>
    </row>
    <row r="72" spans="1:7" ht="11.25" customHeight="1" x14ac:dyDescent="0.2">
      <c r="A72" s="94"/>
      <c r="B72" s="75"/>
      <c r="C72" s="121" t="s">
        <v>38</v>
      </c>
      <c r="D72" s="76"/>
      <c r="E72" s="66"/>
      <c r="F72" s="119"/>
      <c r="G72" s="80"/>
    </row>
    <row r="73" spans="1:7" ht="11.25" customHeight="1" x14ac:dyDescent="0.2">
      <c r="A73" s="93">
        <v>27</v>
      </c>
      <c r="B73" s="117" t="s">
        <v>96</v>
      </c>
      <c r="C73" s="116" t="s">
        <v>37</v>
      </c>
      <c r="D73" s="73" t="s">
        <v>23</v>
      </c>
      <c r="E73" s="69">
        <f>E78</f>
        <v>56</v>
      </c>
      <c r="F73" s="118"/>
      <c r="G73" s="42"/>
    </row>
    <row r="74" spans="1:7" ht="11.25" customHeight="1" x14ac:dyDescent="0.2">
      <c r="A74" s="94"/>
      <c r="B74" s="75"/>
      <c r="C74" s="121" t="s">
        <v>38</v>
      </c>
      <c r="D74" s="76"/>
      <c r="E74" s="66"/>
      <c r="F74" s="120"/>
      <c r="G74" s="80"/>
    </row>
    <row r="75" spans="1:7" ht="11.25" hidden="1" customHeight="1" x14ac:dyDescent="0.2">
      <c r="A75" s="40"/>
      <c r="B75" s="43"/>
      <c r="C75" s="55" t="s">
        <v>38</v>
      </c>
      <c r="D75" s="83"/>
      <c r="E75" s="84"/>
      <c r="F75" s="85"/>
      <c r="G75" s="79"/>
    </row>
    <row r="76" spans="1:7" ht="11.25" hidden="1" customHeight="1" x14ac:dyDescent="0.2">
      <c r="A76" s="40"/>
      <c r="B76" s="43"/>
      <c r="C76" s="51" t="s">
        <v>47</v>
      </c>
      <c r="D76" s="83"/>
      <c r="E76" s="84"/>
      <c r="F76" s="86"/>
      <c r="G76" s="81"/>
    </row>
    <row r="77" spans="1:7" ht="11.25" hidden="1" customHeight="1" x14ac:dyDescent="0.2">
      <c r="A77" s="40"/>
      <c r="B77" s="43"/>
      <c r="C77" s="87" t="s">
        <v>48</v>
      </c>
      <c r="D77" s="83"/>
      <c r="E77" s="84"/>
      <c r="F77" s="86"/>
      <c r="G77" s="81"/>
    </row>
    <row r="78" spans="1:7" ht="11.25" hidden="1" customHeight="1" x14ac:dyDescent="0.2">
      <c r="A78" s="40"/>
      <c r="B78" s="43"/>
      <c r="C78" s="87" t="s">
        <v>110</v>
      </c>
      <c r="D78" s="83"/>
      <c r="E78" s="84">
        <f>(26.5*2)+(1.5*2)</f>
        <v>56</v>
      </c>
      <c r="F78" s="86"/>
      <c r="G78" s="81"/>
    </row>
    <row r="79" spans="1:7" ht="11.25" customHeight="1" x14ac:dyDescent="0.2">
      <c r="A79" s="62"/>
      <c r="B79" s="62"/>
      <c r="C79" s="63" t="s">
        <v>9</v>
      </c>
      <c r="D79" s="63"/>
      <c r="E79" s="63"/>
      <c r="F79" s="63"/>
      <c r="G79" s="64"/>
    </row>
  </sheetData>
  <phoneticPr fontId="1" type="noConversion"/>
  <printOptions horizontalCentered="1"/>
  <pageMargins left="0.78740155696868896" right="0.78740155696868896" top="0.59055119752883911" bottom="0.59055119752883911" header="0" footer="0"/>
  <pageSetup paperSize="9" fitToHeight="999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eu1</dc:creator>
  <cp:lastModifiedBy>Daneso</cp:lastModifiedBy>
  <cp:lastPrinted>2016-05-07T14:46:16Z</cp:lastPrinted>
  <dcterms:created xsi:type="dcterms:W3CDTF">2015-02-07T17:06:56Z</dcterms:created>
  <dcterms:modified xsi:type="dcterms:W3CDTF">2023-03-20T15:31:57Z</dcterms:modified>
</cp:coreProperties>
</file>